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560" activeTab="1"/>
  </bookViews>
  <sheets>
    <sheet name="Preise ab 01.07.2017" sheetId="1" r:id="rId1"/>
    <sheet name="Pflegegrade" sheetId="2" r:id="rId2"/>
    <sheet name="Pflegestufen" sheetId="3" r:id="rId3"/>
  </sheets>
  <definedNames>
    <definedName name="_xlnm.Print_Area" localSheetId="0">'Preise ab 01.07.2017'!$A$1:$K$41</definedName>
  </definedNames>
  <calcPr fullCalcOnLoad="1"/>
</workbook>
</file>

<file path=xl/sharedStrings.xml><?xml version="1.0" encoding="utf-8"?>
<sst xmlns="http://schemas.openxmlformats.org/spreadsheetml/2006/main" count="208" uniqueCount="68">
  <si>
    <t>Kaestnerstr. 2</t>
  </si>
  <si>
    <t>23769 Fehmarn OT Burg</t>
  </si>
  <si>
    <t>Pflegesatz</t>
  </si>
  <si>
    <t>Unterkunft</t>
  </si>
  <si>
    <t>Verpflegung</t>
  </si>
  <si>
    <t>Investitionskosten</t>
  </si>
  <si>
    <t>Anteil Pflegekasse</t>
  </si>
  <si>
    <t>Pflegestufe 0</t>
  </si>
  <si>
    <t>täglich</t>
  </si>
  <si>
    <t>monatlich</t>
  </si>
  <si>
    <t>Pflegestufe 1</t>
  </si>
  <si>
    <t>Pflegestufe 2</t>
  </si>
  <si>
    <t>Pflegestufe 3</t>
  </si>
  <si>
    <t>Pflegestufe 3 HF</t>
  </si>
  <si>
    <t>Heimkosten gesamt</t>
  </si>
  <si>
    <t>-</t>
  </si>
  <si>
    <t xml:space="preserve">Kurzzeitpflege: </t>
  </si>
  <si>
    <t>(max. 28 Tage)</t>
  </si>
  <si>
    <t>Anteil Bewohner</t>
  </si>
  <si>
    <t>28 Tage</t>
  </si>
  <si>
    <t>Alten- und Pflegeheim Tabea gGmbH</t>
  </si>
  <si>
    <t>(max 20 Tage) *</t>
  </si>
  <si>
    <t xml:space="preserve">* längerer Aufenthalt möglich,  Bewohner muss dann </t>
  </si>
  <si>
    <t xml:space="preserve">  allerdings alle Kosten selber tragen!</t>
  </si>
  <si>
    <t>Eigenanteil Heimkosten</t>
  </si>
  <si>
    <t>Ab dem 4. Tag der Abwesenheit werden 25 %</t>
  </si>
  <si>
    <t>des Pflegesatzes + Unterkunft + Verpflegung erstattet.</t>
  </si>
  <si>
    <t>Der Tag der Rückkehr gilt als Anwesenheitstag.</t>
  </si>
  <si>
    <t>Erstattung bei Abwesenheit:</t>
  </si>
  <si>
    <t xml:space="preserve">Monatssatz entspricht Tagessatz     x </t>
  </si>
  <si>
    <t>Deckelung!!</t>
  </si>
  <si>
    <t>Deckelung!</t>
  </si>
  <si>
    <t>Deckelung:</t>
  </si>
  <si>
    <t>muss Bewohner zahlen.</t>
  </si>
  <si>
    <t>Deckelung bei 1.612,00 €</t>
  </si>
  <si>
    <t>(max 28 Tage)</t>
  </si>
  <si>
    <t>Pflegestufe 0 mit Demenz</t>
  </si>
  <si>
    <t>Pflegekasse trägt bei Kurzzeitpflege max.</t>
  </si>
  <si>
    <t>Pflegesätze ab 01.07.2016</t>
  </si>
  <si>
    <t>(max. 23 Tage) *</t>
  </si>
  <si>
    <t>Differenz von 33,40 €</t>
  </si>
  <si>
    <t>Fehlbetrag von 9,36 €</t>
  </si>
  <si>
    <t>seitens der Pflegekasse</t>
  </si>
  <si>
    <t>(+ 32,54 €)</t>
  </si>
  <si>
    <t>(+ 44,40 €)</t>
  </si>
  <si>
    <t>(+52,62 €)</t>
  </si>
  <si>
    <t>(+ 61,74 €)</t>
  </si>
  <si>
    <t>23 Tage *</t>
  </si>
  <si>
    <t>20 Tage *</t>
  </si>
  <si>
    <t>Pflegesätze ab 01.01.2017</t>
  </si>
  <si>
    <t>Pflegegrad 1</t>
  </si>
  <si>
    <t>Pflegegrad 2</t>
  </si>
  <si>
    <t>Pflegegrad 3</t>
  </si>
  <si>
    <t>Pflegegrad 4</t>
  </si>
  <si>
    <t>Pflegegrad 5</t>
  </si>
  <si>
    <t>Eigenanteil Pflegekosten</t>
  </si>
  <si>
    <t>21 Tage *</t>
  </si>
  <si>
    <t>24 Tage *</t>
  </si>
  <si>
    <t>Fehlbetrag von 53,84 €</t>
  </si>
  <si>
    <t>bzw. von 4,37 €</t>
  </si>
  <si>
    <t>(max 21 Tage) *</t>
  </si>
  <si>
    <t>(max. 24 Tage) *</t>
  </si>
  <si>
    <t>Pflegesätze ab 01.07.2017</t>
  </si>
  <si>
    <t>(max. 22 Tage) *</t>
  </si>
  <si>
    <t>Fehlbetrag</t>
  </si>
  <si>
    <t>bzw. von</t>
  </si>
  <si>
    <t>Mehrkosten/Erhöhung</t>
  </si>
  <si>
    <t>23 Tage*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</si>
</sst>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\ &quot;€&quot;;[Red]\-#,##0.0\ &quot;€&quot;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0" xfId="45" applyFont="1" applyAlignment="1">
      <alignment/>
    </xf>
    <xf numFmtId="44" fontId="4" fillId="0" borderId="13" xfId="45" applyFont="1" applyBorder="1" applyAlignment="1">
      <alignment/>
    </xf>
    <xf numFmtId="44" fontId="4" fillId="0" borderId="14" xfId="45" applyFont="1" applyBorder="1" applyAlignment="1">
      <alignment/>
    </xf>
    <xf numFmtId="44" fontId="4" fillId="0" borderId="10" xfId="45" applyFont="1" applyBorder="1" applyAlignment="1">
      <alignment/>
    </xf>
    <xf numFmtId="0" fontId="4" fillId="0" borderId="11" xfId="0" applyFont="1" applyBorder="1" applyAlignment="1">
      <alignment/>
    </xf>
    <xf numFmtId="44" fontId="4" fillId="0" borderId="15" xfId="45" applyFont="1" applyBorder="1" applyAlignment="1">
      <alignment/>
    </xf>
    <xf numFmtId="44" fontId="4" fillId="0" borderId="11" xfId="45" applyFont="1" applyBorder="1" applyAlignment="1">
      <alignment/>
    </xf>
    <xf numFmtId="44" fontId="4" fillId="0" borderId="12" xfId="45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4" fontId="5" fillId="0" borderId="0" xfId="45" applyFont="1" applyAlignment="1">
      <alignment/>
    </xf>
    <xf numFmtId="44" fontId="5" fillId="0" borderId="10" xfId="45" applyFont="1" applyBorder="1" applyAlignment="1">
      <alignment/>
    </xf>
    <xf numFmtId="44" fontId="5" fillId="0" borderId="14" xfId="45" applyFont="1" applyBorder="1" applyAlignment="1">
      <alignment/>
    </xf>
    <xf numFmtId="44" fontId="5" fillId="0" borderId="0" xfId="45" applyFont="1" applyAlignment="1">
      <alignment horizontal="center"/>
    </xf>
    <xf numFmtId="44" fontId="5" fillId="0" borderId="10" xfId="45" applyFont="1" applyBorder="1" applyAlignment="1">
      <alignment horizontal="center"/>
    </xf>
    <xf numFmtId="0" fontId="5" fillId="0" borderId="0" xfId="0" applyFont="1" applyAlignment="1">
      <alignment/>
    </xf>
    <xf numFmtId="44" fontId="5" fillId="0" borderId="0" xfId="45" applyFont="1" applyBorder="1" applyAlignment="1">
      <alignment/>
    </xf>
    <xf numFmtId="0" fontId="0" fillId="0" borderId="14" xfId="0" applyBorder="1" applyAlignment="1">
      <alignment/>
    </xf>
    <xf numFmtId="44" fontId="5" fillId="0" borderId="0" xfId="45" applyFont="1" applyBorder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8" fontId="5" fillId="0" borderId="10" xfId="45" applyNumberFormat="1" applyFont="1" applyBorder="1" applyAlignment="1">
      <alignment/>
    </xf>
    <xf numFmtId="44" fontId="45" fillId="0" borderId="10" xfId="45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44" fontId="45" fillId="0" borderId="0" xfId="45" applyFont="1" applyAlignment="1">
      <alignment/>
    </xf>
    <xf numFmtId="44" fontId="45" fillId="0" borderId="10" xfId="4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45" fillId="0" borderId="14" xfId="45" applyFont="1" applyBorder="1" applyAlignment="1">
      <alignment/>
    </xf>
    <xf numFmtId="44" fontId="5" fillId="0" borderId="0" xfId="58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" fillId="0" borderId="0" xfId="45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P22" sqref="P22"/>
    </sheetView>
  </sheetViews>
  <sheetFormatPr defaultColWidth="11.421875" defaultRowHeight="12.75"/>
  <cols>
    <col min="1" max="1" width="24.57421875" style="0" customWidth="1"/>
    <col min="2" max="2" width="11.57421875" style="0" bestFit="1" customWidth="1"/>
    <col min="3" max="3" width="12.140625" style="0" bestFit="1" customWidth="1"/>
    <col min="4" max="4" width="11.57421875" style="0" bestFit="1" customWidth="1"/>
    <col min="5" max="5" width="12.140625" style="0" bestFit="1" customWidth="1"/>
    <col min="6" max="6" width="13.00390625" style="0" customWidth="1"/>
    <col min="7" max="7" width="12.140625" style="0" bestFit="1" customWidth="1"/>
    <col min="8" max="8" width="12.421875" style="0" customWidth="1"/>
    <col min="9" max="9" width="12.140625" style="0" bestFit="1" customWidth="1"/>
    <col min="10" max="10" width="12.7109375" style="0" customWidth="1"/>
    <col min="11" max="11" width="12.140625" style="0" bestFit="1" customWidth="1"/>
  </cols>
  <sheetData>
    <row r="1" ht="15.75">
      <c r="A1" s="2" t="s">
        <v>20</v>
      </c>
    </row>
    <row r="2" ht="15.75">
      <c r="A2" s="2" t="s">
        <v>0</v>
      </c>
    </row>
    <row r="3" ht="15.75">
      <c r="A3" s="2" t="s">
        <v>1</v>
      </c>
    </row>
    <row r="5" spans="1:4" ht="15.75">
      <c r="A5" s="26" t="s">
        <v>62</v>
      </c>
      <c r="B5" s="27"/>
      <c r="D5" s="1"/>
    </row>
    <row r="7" spans="1:11" ht="14.25">
      <c r="A7" s="4"/>
      <c r="B7" s="54" t="s">
        <v>50</v>
      </c>
      <c r="C7" s="55"/>
      <c r="D7" s="54" t="s">
        <v>51</v>
      </c>
      <c r="E7" s="55"/>
      <c r="F7" s="54" t="s">
        <v>52</v>
      </c>
      <c r="G7" s="55"/>
      <c r="H7" s="54" t="s">
        <v>53</v>
      </c>
      <c r="I7" s="55"/>
      <c r="J7" s="54" t="s">
        <v>54</v>
      </c>
      <c r="K7" s="55"/>
    </row>
    <row r="8" spans="1:11" s="3" customFormat="1" ht="19.5" customHeight="1">
      <c r="A8" s="5"/>
      <c r="B8" s="6" t="s">
        <v>8</v>
      </c>
      <c r="C8" s="5" t="s">
        <v>9</v>
      </c>
      <c r="D8" s="6" t="s">
        <v>8</v>
      </c>
      <c r="E8" s="5" t="s">
        <v>9</v>
      </c>
      <c r="F8" s="6" t="s">
        <v>8</v>
      </c>
      <c r="G8" s="5" t="s">
        <v>9</v>
      </c>
      <c r="H8" s="6" t="s">
        <v>8</v>
      </c>
      <c r="I8" s="5" t="s">
        <v>9</v>
      </c>
      <c r="J8" s="6" t="s">
        <v>8</v>
      </c>
      <c r="K8" s="5" t="s">
        <v>9</v>
      </c>
    </row>
    <row r="9" spans="1:11" ht="14.25">
      <c r="A9" s="4" t="s">
        <v>2</v>
      </c>
      <c r="B9" s="7">
        <v>29.45</v>
      </c>
      <c r="C9" s="8">
        <f>(B9*C25)</f>
        <v>895.869</v>
      </c>
      <c r="D9" s="9">
        <v>37.76</v>
      </c>
      <c r="E9" s="10">
        <f>(D9*C25)</f>
        <v>1148.6592</v>
      </c>
      <c r="F9" s="9">
        <v>53.94</v>
      </c>
      <c r="G9" s="10">
        <f>(F9*C25)</f>
        <v>1640.8548</v>
      </c>
      <c r="H9" s="9">
        <v>70.8</v>
      </c>
      <c r="I9" s="10">
        <f>(H9*C25)</f>
        <v>2153.736</v>
      </c>
      <c r="J9" s="9">
        <v>78.36</v>
      </c>
      <c r="K9" s="10">
        <f>(J9*C25)</f>
        <v>2383.7112</v>
      </c>
    </row>
    <row r="10" spans="1:11" ht="14.25">
      <c r="A10" s="11"/>
      <c r="B10" s="12"/>
      <c r="C10" s="13"/>
      <c r="D10" s="14"/>
      <c r="E10" s="13"/>
      <c r="F10" s="14"/>
      <c r="G10" s="13"/>
      <c r="H10" s="14"/>
      <c r="I10" s="13"/>
      <c r="J10" s="14"/>
      <c r="K10" s="13"/>
    </row>
    <row r="11" spans="1:11" ht="14.25">
      <c r="A11" s="4" t="s">
        <v>55</v>
      </c>
      <c r="B11" s="47">
        <v>25.34</v>
      </c>
      <c r="C11" s="10">
        <f>B11*C25</f>
        <v>770.8428</v>
      </c>
      <c r="D11" s="9">
        <v>12.45</v>
      </c>
      <c r="E11" s="10">
        <v>378.8</v>
      </c>
      <c r="F11" s="9">
        <v>12.45</v>
      </c>
      <c r="G11" s="10">
        <v>378.8</v>
      </c>
      <c r="H11" s="9">
        <v>12.45</v>
      </c>
      <c r="I11" s="10">
        <v>378.8</v>
      </c>
      <c r="J11" s="9">
        <v>12.45</v>
      </c>
      <c r="K11" s="10">
        <v>378.8</v>
      </c>
    </row>
    <row r="12" spans="1:11" ht="14.25">
      <c r="A12" s="4"/>
      <c r="B12" s="47"/>
      <c r="C12" s="10"/>
      <c r="D12" s="9"/>
      <c r="E12" s="10"/>
      <c r="F12" s="9"/>
      <c r="G12" s="10"/>
      <c r="H12" s="9"/>
      <c r="I12" s="10"/>
      <c r="J12" s="9"/>
      <c r="K12" s="10"/>
    </row>
    <row r="13" spans="1:11" ht="14.25">
      <c r="A13" s="4" t="s">
        <v>3</v>
      </c>
      <c r="B13" s="7">
        <v>12.81</v>
      </c>
      <c r="C13" s="10">
        <f>(B13*C25)</f>
        <v>389.6802</v>
      </c>
      <c r="D13" s="9">
        <v>12.81</v>
      </c>
      <c r="E13" s="10">
        <f>C13</f>
        <v>389.6802</v>
      </c>
      <c r="F13" s="9">
        <v>12.81</v>
      </c>
      <c r="G13" s="10">
        <f>C13</f>
        <v>389.6802</v>
      </c>
      <c r="H13" s="9">
        <v>12.81</v>
      </c>
      <c r="I13" s="10">
        <f>C13</f>
        <v>389.6802</v>
      </c>
      <c r="J13" s="9">
        <v>12.81</v>
      </c>
      <c r="K13" s="10">
        <f>C13</f>
        <v>389.6802</v>
      </c>
    </row>
    <row r="14" spans="1:11" ht="14.25">
      <c r="A14" s="11"/>
      <c r="B14" s="12"/>
      <c r="C14" s="13"/>
      <c r="D14" s="14"/>
      <c r="E14" s="13"/>
      <c r="F14" s="14"/>
      <c r="G14" s="13"/>
      <c r="H14" s="14"/>
      <c r="I14" s="13"/>
      <c r="J14" s="14"/>
      <c r="K14" s="13"/>
    </row>
    <row r="15" spans="1:11" ht="14.25">
      <c r="A15" s="4" t="s">
        <v>4</v>
      </c>
      <c r="B15" s="7">
        <v>10.2</v>
      </c>
      <c r="C15" s="10">
        <f>(B15*C25)</f>
        <v>310.284</v>
      </c>
      <c r="D15" s="9">
        <v>10.2</v>
      </c>
      <c r="E15" s="10">
        <f>C15</f>
        <v>310.284</v>
      </c>
      <c r="F15" s="9">
        <v>10.2</v>
      </c>
      <c r="G15" s="10">
        <f>C15</f>
        <v>310.284</v>
      </c>
      <c r="H15" s="9">
        <v>10.2</v>
      </c>
      <c r="I15" s="10">
        <f>C15</f>
        <v>310.284</v>
      </c>
      <c r="J15" s="9">
        <v>10.2</v>
      </c>
      <c r="K15" s="10">
        <f>C15</f>
        <v>310.284</v>
      </c>
    </row>
    <row r="16" spans="1:13" ht="14.25">
      <c r="A16" s="4"/>
      <c r="B16" s="7"/>
      <c r="C16" s="10"/>
      <c r="D16" s="9"/>
      <c r="E16" s="10"/>
      <c r="F16" s="9"/>
      <c r="G16" s="10"/>
      <c r="H16" s="9"/>
      <c r="I16" s="10"/>
      <c r="J16" s="9"/>
      <c r="K16" s="10"/>
      <c r="M16" s="46"/>
    </row>
    <row r="17" spans="1:11" ht="14.25">
      <c r="A17" s="4" t="s">
        <v>5</v>
      </c>
      <c r="B17" s="7">
        <v>13.16</v>
      </c>
      <c r="C17" s="10">
        <v>400.33</v>
      </c>
      <c r="D17" s="9">
        <v>13.16</v>
      </c>
      <c r="E17" s="10">
        <v>400.33</v>
      </c>
      <c r="F17" s="9">
        <v>13.16</v>
      </c>
      <c r="G17" s="10">
        <v>400.33</v>
      </c>
      <c r="H17" s="9">
        <v>13.16</v>
      </c>
      <c r="I17" s="10">
        <v>400.33</v>
      </c>
      <c r="J17" s="9">
        <v>13.16</v>
      </c>
      <c r="K17" s="10">
        <v>400.33</v>
      </c>
    </row>
    <row r="18" spans="1:11" ht="14.25">
      <c r="A18" s="11"/>
      <c r="B18" s="12"/>
      <c r="C18" s="13"/>
      <c r="D18" s="14"/>
      <c r="E18" s="13"/>
      <c r="F18" s="14"/>
      <c r="G18" s="13"/>
      <c r="H18" s="14"/>
      <c r="I18" s="13"/>
      <c r="J18" s="14"/>
      <c r="K18" s="13"/>
    </row>
    <row r="19" spans="1:11" ht="14.25">
      <c r="A19" s="4" t="s">
        <v>14</v>
      </c>
      <c r="B19" s="7">
        <f>SUM(B9+B13+B15+B17)</f>
        <v>65.61999999999999</v>
      </c>
      <c r="C19" s="7">
        <f>SUM(C9+C13+C15+C17)</f>
        <v>1996.1632</v>
      </c>
      <c r="D19" s="7">
        <f>SUM(D9+D13+D15+D17)</f>
        <v>73.92999999999999</v>
      </c>
      <c r="E19" s="7">
        <f aca="true" t="shared" si="0" ref="E19:K19">SUM(E9+E13+E15+E17)</f>
        <v>2248.9534</v>
      </c>
      <c r="F19" s="7">
        <f t="shared" si="0"/>
        <v>90.11</v>
      </c>
      <c r="G19" s="7">
        <f t="shared" si="0"/>
        <v>2741.149</v>
      </c>
      <c r="H19" s="7">
        <f t="shared" si="0"/>
        <v>106.97</v>
      </c>
      <c r="I19" s="7">
        <f t="shared" si="0"/>
        <v>3254.0301999999997</v>
      </c>
      <c r="J19" s="7">
        <f t="shared" si="0"/>
        <v>114.53</v>
      </c>
      <c r="K19" s="7">
        <f t="shared" si="0"/>
        <v>3484.0054000000005</v>
      </c>
    </row>
    <row r="20" spans="1:11" ht="14.25">
      <c r="A20" s="4"/>
      <c r="B20" s="7"/>
      <c r="C20" s="10"/>
      <c r="D20" s="9"/>
      <c r="E20" s="10"/>
      <c r="F20" s="9"/>
      <c r="G20" s="10"/>
      <c r="H20" s="9"/>
      <c r="I20" s="10"/>
      <c r="J20" s="9"/>
      <c r="K20" s="10"/>
    </row>
    <row r="21" spans="1:11" ht="15">
      <c r="A21" s="16" t="s">
        <v>6</v>
      </c>
      <c r="B21" s="20"/>
      <c r="C21" s="21">
        <v>125</v>
      </c>
      <c r="D21" s="19"/>
      <c r="E21" s="18">
        <v>770</v>
      </c>
      <c r="F21" s="19"/>
      <c r="G21" s="18">
        <v>1262</v>
      </c>
      <c r="H21" s="19"/>
      <c r="I21" s="33">
        <v>1775</v>
      </c>
      <c r="J21" s="19"/>
      <c r="K21" s="18">
        <v>2005</v>
      </c>
    </row>
    <row r="22" spans="1:11" ht="14.25">
      <c r="A22" s="11"/>
      <c r="B22" s="12"/>
      <c r="C22" s="13"/>
      <c r="D22" s="14"/>
      <c r="E22" s="13"/>
      <c r="F22" s="14"/>
      <c r="G22" s="13"/>
      <c r="H22" s="14"/>
      <c r="I22" s="13"/>
      <c r="J22" s="14"/>
      <c r="K22" s="13"/>
    </row>
    <row r="23" spans="1:14" ht="15">
      <c r="A23" s="35" t="s">
        <v>24</v>
      </c>
      <c r="B23" s="17"/>
      <c r="C23" s="34">
        <f>C19-C21</f>
        <v>1871.1632</v>
      </c>
      <c r="D23" s="19"/>
      <c r="E23" s="34">
        <f>E19-E21</f>
        <v>1478.9533999999999</v>
      </c>
      <c r="F23" s="19"/>
      <c r="G23" s="34">
        <f>G19-G21</f>
        <v>1479.149</v>
      </c>
      <c r="H23" s="19"/>
      <c r="I23" s="34">
        <f>I19-I21</f>
        <v>1479.0301999999997</v>
      </c>
      <c r="J23" s="19"/>
      <c r="K23" s="38">
        <f>K19-K21</f>
        <v>1479.0054000000005</v>
      </c>
      <c r="N23" s="46"/>
    </row>
    <row r="24" spans="1:11" ht="12.75">
      <c r="A24" s="50" t="s">
        <v>66</v>
      </c>
      <c r="B24" s="51"/>
      <c r="C24" s="52">
        <f>C23-Pflegegrade!C23</f>
        <v>53.53919999999994</v>
      </c>
      <c r="D24" s="51"/>
      <c r="E24" s="52">
        <f>E23-Pflegegrade!E23</f>
        <v>62.96939999999995</v>
      </c>
      <c r="F24" s="51"/>
      <c r="G24" s="52">
        <f>G23-Pflegegrade!G23</f>
        <v>63.27359999999999</v>
      </c>
      <c r="H24" s="51"/>
      <c r="I24" s="52">
        <f>I23-Pflegegrade!I23</f>
        <v>62.969399999999496</v>
      </c>
      <c r="J24" s="51"/>
      <c r="K24" s="52">
        <f>K23-Pflegegrade!K23</f>
        <v>62.969400000000405</v>
      </c>
    </row>
    <row r="25" spans="1:3" ht="12.75">
      <c r="A25" t="s">
        <v>29</v>
      </c>
      <c r="C25" s="28">
        <v>30.42</v>
      </c>
    </row>
    <row r="28" spans="2:11" ht="14.25">
      <c r="B28" s="54" t="s">
        <v>50</v>
      </c>
      <c r="C28" s="55"/>
      <c r="D28" s="54" t="s">
        <v>51</v>
      </c>
      <c r="E28" s="55"/>
      <c r="F28" s="54" t="s">
        <v>52</v>
      </c>
      <c r="G28" s="55"/>
      <c r="H28" s="54" t="s">
        <v>53</v>
      </c>
      <c r="I28" s="55"/>
      <c r="J28" s="54" t="s">
        <v>54</v>
      </c>
      <c r="K28" s="55"/>
    </row>
    <row r="29" spans="2:11" ht="14.25">
      <c r="B29" s="43" t="s">
        <v>8</v>
      </c>
      <c r="C29" s="44" t="s">
        <v>19</v>
      </c>
      <c r="D29" s="6" t="s">
        <v>8</v>
      </c>
      <c r="E29" s="5" t="s">
        <v>19</v>
      </c>
      <c r="F29" s="6" t="s">
        <v>8</v>
      </c>
      <c r="G29" s="5" t="s">
        <v>19</v>
      </c>
      <c r="H29" s="6" t="s">
        <v>8</v>
      </c>
      <c r="I29" s="5" t="s">
        <v>67</v>
      </c>
      <c r="J29" s="6" t="s">
        <v>8</v>
      </c>
      <c r="K29" s="5" t="s">
        <v>56</v>
      </c>
    </row>
    <row r="30" spans="1:11" ht="15.75">
      <c r="A30" s="2" t="s">
        <v>16</v>
      </c>
      <c r="B30" s="40"/>
      <c r="C30" s="40"/>
      <c r="D30" s="24"/>
      <c r="F30" s="24"/>
      <c r="G30" s="53"/>
      <c r="H30" s="24"/>
      <c r="I30" s="31" t="s">
        <v>30</v>
      </c>
      <c r="J30" s="24"/>
      <c r="K30" s="32" t="s">
        <v>31</v>
      </c>
    </row>
    <row r="31" spans="1:11" s="1" customFormat="1" ht="15">
      <c r="A31" s="1" t="s">
        <v>6</v>
      </c>
      <c r="B31" s="42"/>
      <c r="C31" s="42">
        <v>125</v>
      </c>
      <c r="D31" s="19">
        <f>D9</f>
        <v>37.76</v>
      </c>
      <c r="E31" s="23">
        <f>D31*A35</f>
        <v>1057.28</v>
      </c>
      <c r="F31" s="19">
        <f>F9</f>
        <v>53.94</v>
      </c>
      <c r="G31" s="18">
        <v>1612</v>
      </c>
      <c r="H31" s="23">
        <f>H9</f>
        <v>70.8</v>
      </c>
      <c r="I31" s="33">
        <v>1612</v>
      </c>
      <c r="J31" s="23">
        <f>J9</f>
        <v>78.36</v>
      </c>
      <c r="K31" s="18">
        <v>1612</v>
      </c>
    </row>
    <row r="32" spans="2:11" ht="12.75">
      <c r="B32" s="56" t="s">
        <v>35</v>
      </c>
      <c r="C32" s="57"/>
      <c r="D32" s="58" t="s">
        <v>17</v>
      </c>
      <c r="E32" s="57"/>
      <c r="F32" s="58" t="s">
        <v>17</v>
      </c>
      <c r="G32" s="57"/>
      <c r="H32" s="58" t="s">
        <v>63</v>
      </c>
      <c r="I32" s="57"/>
      <c r="J32" s="58" t="s">
        <v>21</v>
      </c>
      <c r="K32" s="57"/>
    </row>
    <row r="33" spans="1:11" s="22" customFormat="1" ht="15">
      <c r="A33" s="36" t="s">
        <v>18</v>
      </c>
      <c r="B33" s="19">
        <f>B19</f>
        <v>65.61999999999999</v>
      </c>
      <c r="C33" s="41">
        <f>(B33*28)-C31</f>
        <v>1712.3599999999997</v>
      </c>
      <c r="D33" s="19">
        <f>SUM(D13+D15+D17)</f>
        <v>36.17</v>
      </c>
      <c r="E33" s="37">
        <f>D33*A35</f>
        <v>1012.76</v>
      </c>
      <c r="F33" s="19">
        <f>SUM(F13+F15+F17)</f>
        <v>36.17</v>
      </c>
      <c r="G33" s="37">
        <f>(F33*A35)+G39</f>
        <v>1012.76</v>
      </c>
      <c r="H33" s="19">
        <f>SUM(H13+H15+H17)</f>
        <v>36.17</v>
      </c>
      <c r="I33" s="37">
        <f>(H33*A36)+I39</f>
        <v>848.3100000000001</v>
      </c>
      <c r="J33" s="19">
        <f>SUM(J13+J15+J17)</f>
        <v>36.17</v>
      </c>
      <c r="K33" s="34">
        <f>(J33*A37)+K39</f>
        <v>793.1300000000001</v>
      </c>
    </row>
    <row r="35" spans="1:8" ht="15">
      <c r="A35" s="48">
        <v>28</v>
      </c>
      <c r="B35" s="25" t="s">
        <v>28</v>
      </c>
      <c r="H35" t="s">
        <v>22</v>
      </c>
    </row>
    <row r="36" spans="1:8" ht="12.75">
      <c r="A36" s="48">
        <v>23</v>
      </c>
      <c r="B36" t="s">
        <v>25</v>
      </c>
      <c r="H36" t="s">
        <v>23</v>
      </c>
    </row>
    <row r="37" spans="1:2" ht="12.75">
      <c r="A37" s="48">
        <v>21</v>
      </c>
      <c r="B37" t="s">
        <v>26</v>
      </c>
    </row>
    <row r="38" spans="2:10" ht="12.75">
      <c r="B38" t="s">
        <v>27</v>
      </c>
      <c r="F38" s="39"/>
      <c r="H38" s="39" t="s">
        <v>34</v>
      </c>
      <c r="J38" s="39" t="s">
        <v>34</v>
      </c>
    </row>
    <row r="39" spans="6:11" ht="12.75">
      <c r="F39" s="39"/>
      <c r="G39" s="45"/>
      <c r="H39" s="39" t="s">
        <v>64</v>
      </c>
      <c r="I39" s="45">
        <v>16.4</v>
      </c>
      <c r="J39" s="39" t="s">
        <v>65</v>
      </c>
      <c r="K39" s="45">
        <v>33.56</v>
      </c>
    </row>
    <row r="40" spans="2:17" ht="14.25">
      <c r="B40" s="30" t="s">
        <v>32</v>
      </c>
      <c r="C40" t="s">
        <v>37</v>
      </c>
      <c r="H40" t="s">
        <v>42</v>
      </c>
      <c r="J40" t="s">
        <v>33</v>
      </c>
      <c r="P40" s="47"/>
      <c r="Q40" s="49"/>
    </row>
    <row r="41" ht="12.75">
      <c r="E41" s="45">
        <v>1612</v>
      </c>
    </row>
  </sheetData>
  <sheetProtection/>
  <mergeCells count="15">
    <mergeCell ref="B7:C7"/>
    <mergeCell ref="D7:E7"/>
    <mergeCell ref="F7:G7"/>
    <mergeCell ref="H7:I7"/>
    <mergeCell ref="J7:K7"/>
    <mergeCell ref="B28:C28"/>
    <mergeCell ref="D28:E28"/>
    <mergeCell ref="F28:G28"/>
    <mergeCell ref="H28:I28"/>
    <mergeCell ref="J28:K28"/>
    <mergeCell ref="B32:C32"/>
    <mergeCell ref="D32:E32"/>
    <mergeCell ref="F32:G32"/>
    <mergeCell ref="H32:I32"/>
    <mergeCell ref="J32:K32"/>
  </mergeCells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24.57421875" style="0" customWidth="1"/>
    <col min="2" max="2" width="11.57421875" style="0" bestFit="1" customWidth="1"/>
    <col min="3" max="3" width="12.140625" style="0" bestFit="1" customWidth="1"/>
    <col min="4" max="4" width="11.57421875" style="0" bestFit="1" customWidth="1"/>
    <col min="5" max="5" width="12.140625" style="0" bestFit="1" customWidth="1"/>
    <col min="6" max="6" width="11.57421875" style="0" bestFit="1" customWidth="1"/>
    <col min="7" max="7" width="12.140625" style="0" bestFit="1" customWidth="1"/>
    <col min="8" max="8" width="11.57421875" style="0" bestFit="1" customWidth="1"/>
    <col min="9" max="9" width="12.140625" style="0" bestFit="1" customWidth="1"/>
    <col min="10" max="10" width="11.57421875" style="0" bestFit="1" customWidth="1"/>
    <col min="11" max="11" width="12.140625" style="0" bestFit="1" customWidth="1"/>
  </cols>
  <sheetData>
    <row r="1" ht="15.75">
      <c r="A1" s="2" t="s">
        <v>20</v>
      </c>
    </row>
    <row r="2" ht="15.75">
      <c r="A2" s="2" t="s">
        <v>0</v>
      </c>
    </row>
    <row r="3" ht="15.75">
      <c r="A3" s="2" t="s">
        <v>1</v>
      </c>
    </row>
    <row r="5" spans="1:4" ht="15.75">
      <c r="A5" s="26" t="s">
        <v>49</v>
      </c>
      <c r="B5" s="27"/>
      <c r="D5" s="1"/>
    </row>
    <row r="7" spans="1:11" ht="14.25">
      <c r="A7" s="4"/>
      <c r="B7" s="54" t="s">
        <v>50</v>
      </c>
      <c r="C7" s="55"/>
      <c r="D7" s="54" t="s">
        <v>51</v>
      </c>
      <c r="E7" s="55"/>
      <c r="F7" s="54" t="s">
        <v>52</v>
      </c>
      <c r="G7" s="55"/>
      <c r="H7" s="54" t="s">
        <v>53</v>
      </c>
      <c r="I7" s="55"/>
      <c r="J7" s="54" t="s">
        <v>54</v>
      </c>
      <c r="K7" s="55"/>
    </row>
    <row r="8" spans="1:11" s="3" customFormat="1" ht="19.5" customHeight="1">
      <c r="A8" s="5"/>
      <c r="B8" s="6" t="s">
        <v>8</v>
      </c>
      <c r="C8" s="5" t="s">
        <v>9</v>
      </c>
      <c r="D8" s="6" t="s">
        <v>8</v>
      </c>
      <c r="E8" s="5" t="s">
        <v>9</v>
      </c>
      <c r="F8" s="6" t="s">
        <v>8</v>
      </c>
      <c r="G8" s="5" t="s">
        <v>9</v>
      </c>
      <c r="H8" s="6" t="s">
        <v>8</v>
      </c>
      <c r="I8" s="5" t="s">
        <v>9</v>
      </c>
      <c r="J8" s="6" t="s">
        <v>8</v>
      </c>
      <c r="K8" s="5" t="s">
        <v>9</v>
      </c>
    </row>
    <row r="9" spans="1:11" ht="14.25">
      <c r="A9" s="4" t="s">
        <v>2</v>
      </c>
      <c r="B9" s="7">
        <v>28.37</v>
      </c>
      <c r="C9" s="8">
        <f>(B9*C25)</f>
        <v>863.0154000000001</v>
      </c>
      <c r="D9" s="9">
        <v>36.37</v>
      </c>
      <c r="E9" s="10">
        <f>(D9*C25)</f>
        <v>1106.3754</v>
      </c>
      <c r="F9" s="9">
        <v>52.54</v>
      </c>
      <c r="G9" s="10">
        <f>(F9*C25)</f>
        <v>1598.2668</v>
      </c>
      <c r="H9" s="9">
        <v>69.41</v>
      </c>
      <c r="I9" s="10">
        <f>(H9*C25)</f>
        <v>2111.4522</v>
      </c>
      <c r="J9" s="9">
        <v>76.97</v>
      </c>
      <c r="K9" s="10">
        <f>(J9*C25)</f>
        <v>2341.4274</v>
      </c>
    </row>
    <row r="10" spans="1:11" ht="14.25">
      <c r="A10" s="11"/>
      <c r="B10" s="12"/>
      <c r="C10" s="13"/>
      <c r="D10" s="14"/>
      <c r="E10" s="13"/>
      <c r="F10" s="14"/>
      <c r="G10" s="13"/>
      <c r="H10" s="14"/>
      <c r="I10" s="13"/>
      <c r="J10" s="14"/>
      <c r="K10" s="13"/>
    </row>
    <row r="11" spans="1:14" ht="14.25">
      <c r="A11" s="4" t="s">
        <v>55</v>
      </c>
      <c r="B11" s="47">
        <v>24.26</v>
      </c>
      <c r="C11" s="10">
        <v>738.02</v>
      </c>
      <c r="D11" s="9">
        <v>11.06</v>
      </c>
      <c r="E11" s="10">
        <v>336.38</v>
      </c>
      <c r="F11" s="9">
        <v>11.06</v>
      </c>
      <c r="G11" s="10">
        <v>336.27</v>
      </c>
      <c r="H11" s="9">
        <v>11.06</v>
      </c>
      <c r="I11" s="10">
        <v>336.45</v>
      </c>
      <c r="J11" s="9">
        <v>11.06</v>
      </c>
      <c r="K11" s="10">
        <v>336.43</v>
      </c>
      <c r="N11" s="46"/>
    </row>
    <row r="12" spans="1:11" ht="14.25">
      <c r="A12" s="4"/>
      <c r="B12" s="47"/>
      <c r="C12" s="10"/>
      <c r="D12" s="9"/>
      <c r="E12" s="10"/>
      <c r="F12" s="9"/>
      <c r="G12" s="10"/>
      <c r="H12" s="9"/>
      <c r="I12" s="10"/>
      <c r="J12" s="9"/>
      <c r="K12" s="10"/>
    </row>
    <row r="13" spans="1:14" ht="14.25">
      <c r="A13" s="4" t="s">
        <v>3</v>
      </c>
      <c r="B13" s="7">
        <v>12.81</v>
      </c>
      <c r="C13" s="10">
        <f>(B13*C25)</f>
        <v>389.6802</v>
      </c>
      <c r="D13" s="9">
        <v>12.81</v>
      </c>
      <c r="E13" s="10">
        <f>C13</f>
        <v>389.6802</v>
      </c>
      <c r="F13" s="9">
        <v>12.81</v>
      </c>
      <c r="G13" s="10">
        <f>C13</f>
        <v>389.6802</v>
      </c>
      <c r="H13" s="9">
        <v>12.81</v>
      </c>
      <c r="I13" s="10">
        <f>C13</f>
        <v>389.6802</v>
      </c>
      <c r="J13" s="9">
        <v>12.81</v>
      </c>
      <c r="K13" s="10">
        <f>C13</f>
        <v>389.6802</v>
      </c>
      <c r="N13" s="46"/>
    </row>
    <row r="14" spans="1:11" ht="14.25">
      <c r="A14" s="11"/>
      <c r="B14" s="12"/>
      <c r="C14" s="13"/>
      <c r="D14" s="14"/>
      <c r="E14" s="13"/>
      <c r="F14" s="14"/>
      <c r="G14" s="13"/>
      <c r="H14" s="14"/>
      <c r="I14" s="13"/>
      <c r="J14" s="14"/>
      <c r="K14" s="13"/>
    </row>
    <row r="15" spans="1:11" ht="14.25">
      <c r="A15" s="4" t="s">
        <v>4</v>
      </c>
      <c r="B15" s="7">
        <v>9.52</v>
      </c>
      <c r="C15" s="10">
        <f>(B15*C25)</f>
        <v>289.5984</v>
      </c>
      <c r="D15" s="9">
        <v>9.52</v>
      </c>
      <c r="E15" s="10">
        <f>C15</f>
        <v>289.5984</v>
      </c>
      <c r="F15" s="9">
        <v>9.52</v>
      </c>
      <c r="G15" s="10">
        <f>C15</f>
        <v>289.5984</v>
      </c>
      <c r="H15" s="9">
        <v>9.52</v>
      </c>
      <c r="I15" s="10">
        <f>C15</f>
        <v>289.5984</v>
      </c>
      <c r="J15" s="9">
        <v>9.52</v>
      </c>
      <c r="K15" s="10">
        <f>C15</f>
        <v>289.5984</v>
      </c>
    </row>
    <row r="16" spans="1:11" ht="14.25">
      <c r="A16" s="4"/>
      <c r="B16" s="7"/>
      <c r="C16" s="10"/>
      <c r="D16" s="9"/>
      <c r="E16" s="10"/>
      <c r="F16" s="9"/>
      <c r="G16" s="10"/>
      <c r="H16" s="9"/>
      <c r="I16" s="10"/>
      <c r="J16" s="9"/>
      <c r="K16" s="10"/>
    </row>
    <row r="17" spans="1:11" ht="14.25">
      <c r="A17" s="4" t="s">
        <v>5</v>
      </c>
      <c r="B17" s="7">
        <v>13.16</v>
      </c>
      <c r="C17" s="10">
        <v>400.33</v>
      </c>
      <c r="D17" s="9">
        <v>13.16</v>
      </c>
      <c r="E17" s="10">
        <v>400.33</v>
      </c>
      <c r="F17" s="9">
        <v>13.16</v>
      </c>
      <c r="G17" s="10">
        <v>400.33</v>
      </c>
      <c r="H17" s="9">
        <v>13.16</v>
      </c>
      <c r="I17" s="10">
        <v>400.33</v>
      </c>
      <c r="J17" s="9">
        <v>13.16</v>
      </c>
      <c r="K17" s="10">
        <v>400.33</v>
      </c>
    </row>
    <row r="18" spans="1:11" ht="14.25">
      <c r="A18" s="11"/>
      <c r="B18" s="12"/>
      <c r="C18" s="13"/>
      <c r="D18" s="14"/>
      <c r="E18" s="13"/>
      <c r="F18" s="14"/>
      <c r="G18" s="13"/>
      <c r="H18" s="14"/>
      <c r="I18" s="13"/>
      <c r="J18" s="14"/>
      <c r="K18" s="13"/>
    </row>
    <row r="19" spans="1:11" ht="14.25">
      <c r="A19" s="4" t="s">
        <v>14</v>
      </c>
      <c r="B19" s="7">
        <f>SUM(B9+B13+B15+B17)</f>
        <v>63.86</v>
      </c>
      <c r="C19" s="7">
        <f>SUM(C9+C13+C15+C17)</f>
        <v>1942.624</v>
      </c>
      <c r="D19" s="7">
        <f>SUM(D9+D13+D15+D17)</f>
        <v>71.86</v>
      </c>
      <c r="E19" s="7">
        <f aca="true" t="shared" si="0" ref="E19:K19">SUM(E9+E13+E15+E17)</f>
        <v>2185.984</v>
      </c>
      <c r="F19" s="7">
        <f t="shared" si="0"/>
        <v>88.02999999999999</v>
      </c>
      <c r="G19" s="7">
        <f t="shared" si="0"/>
        <v>2677.8754</v>
      </c>
      <c r="H19" s="7">
        <f t="shared" si="0"/>
        <v>104.89999999999999</v>
      </c>
      <c r="I19" s="7">
        <f t="shared" si="0"/>
        <v>3191.0608</v>
      </c>
      <c r="J19" s="7">
        <f t="shared" si="0"/>
        <v>112.46</v>
      </c>
      <c r="K19" s="7">
        <f t="shared" si="0"/>
        <v>3421.036</v>
      </c>
    </row>
    <row r="20" spans="1:11" ht="14.25">
      <c r="A20" s="4"/>
      <c r="B20" s="7"/>
      <c r="C20" s="10"/>
      <c r="D20" s="9"/>
      <c r="E20" s="10"/>
      <c r="F20" s="9"/>
      <c r="G20" s="10"/>
      <c r="H20" s="9"/>
      <c r="I20" s="10"/>
      <c r="J20" s="9"/>
      <c r="K20" s="10"/>
    </row>
    <row r="21" spans="1:11" ht="15">
      <c r="A21" s="16" t="s">
        <v>6</v>
      </c>
      <c r="B21" s="20"/>
      <c r="C21" s="21">
        <v>125</v>
      </c>
      <c r="D21" s="19"/>
      <c r="E21" s="18">
        <v>770</v>
      </c>
      <c r="F21" s="19"/>
      <c r="G21" s="18">
        <v>1262</v>
      </c>
      <c r="H21" s="19"/>
      <c r="I21" s="33">
        <v>1775</v>
      </c>
      <c r="J21" s="19"/>
      <c r="K21" s="18">
        <v>2005</v>
      </c>
    </row>
    <row r="22" spans="1:11" ht="14.25">
      <c r="A22" s="11"/>
      <c r="B22" s="12"/>
      <c r="C22" s="13"/>
      <c r="D22" s="14"/>
      <c r="E22" s="13"/>
      <c r="F22" s="14"/>
      <c r="G22" s="13"/>
      <c r="H22" s="14"/>
      <c r="I22" s="13"/>
      <c r="J22" s="14"/>
      <c r="K22" s="13"/>
    </row>
    <row r="23" spans="1:14" ht="15">
      <c r="A23" s="35" t="s">
        <v>24</v>
      </c>
      <c r="B23" s="17"/>
      <c r="C23" s="34">
        <f>C19-C21</f>
        <v>1817.624</v>
      </c>
      <c r="D23" s="19"/>
      <c r="E23" s="34">
        <f>E19-E21</f>
        <v>1415.984</v>
      </c>
      <c r="F23" s="19"/>
      <c r="G23" s="34">
        <f>G19-G21</f>
        <v>1415.8754</v>
      </c>
      <c r="H23" s="19"/>
      <c r="I23" s="34">
        <f>I19-I21</f>
        <v>1416.0608000000002</v>
      </c>
      <c r="J23" s="19"/>
      <c r="K23" s="38">
        <f>K19-K21</f>
        <v>1416.036</v>
      </c>
      <c r="N23" s="46"/>
    </row>
    <row r="24" spans="1:11" ht="14.25">
      <c r="A24" s="4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3" ht="12.75">
      <c r="A25" t="s">
        <v>29</v>
      </c>
      <c r="C25" s="28">
        <v>30.42</v>
      </c>
    </row>
    <row r="28" spans="2:11" ht="14.25">
      <c r="B28" s="54" t="s">
        <v>50</v>
      </c>
      <c r="C28" s="55"/>
      <c r="D28" s="54" t="s">
        <v>51</v>
      </c>
      <c r="E28" s="55"/>
      <c r="F28" s="54" t="s">
        <v>52</v>
      </c>
      <c r="G28" s="55"/>
      <c r="H28" s="54" t="s">
        <v>53</v>
      </c>
      <c r="I28" s="55"/>
      <c r="J28" s="54" t="s">
        <v>54</v>
      </c>
      <c r="K28" s="55"/>
    </row>
    <row r="29" spans="2:11" ht="14.25">
      <c r="B29" s="43" t="s">
        <v>8</v>
      </c>
      <c r="C29" s="44" t="s">
        <v>19</v>
      </c>
      <c r="D29" s="6" t="s">
        <v>8</v>
      </c>
      <c r="E29" s="5" t="s">
        <v>19</v>
      </c>
      <c r="F29" s="6" t="s">
        <v>8</v>
      </c>
      <c r="G29" s="5" t="s">
        <v>19</v>
      </c>
      <c r="H29" s="6" t="s">
        <v>8</v>
      </c>
      <c r="I29" s="5" t="s">
        <v>57</v>
      </c>
      <c r="J29" s="6" t="s">
        <v>8</v>
      </c>
      <c r="K29" s="5" t="s">
        <v>56</v>
      </c>
    </row>
    <row r="30" spans="1:11" ht="15.75">
      <c r="A30" s="2" t="s">
        <v>16</v>
      </c>
      <c r="B30" s="40"/>
      <c r="C30" s="40"/>
      <c r="D30" s="24"/>
      <c r="F30" s="24"/>
      <c r="H30" s="24"/>
      <c r="I30" s="31" t="s">
        <v>30</v>
      </c>
      <c r="J30" s="24"/>
      <c r="K30" s="32" t="s">
        <v>31</v>
      </c>
    </row>
    <row r="31" spans="1:11" s="1" customFormat="1" ht="15">
      <c r="A31" s="1" t="s">
        <v>6</v>
      </c>
      <c r="B31" s="42"/>
      <c r="C31" s="42">
        <v>125</v>
      </c>
      <c r="D31" s="19">
        <f>D9</f>
        <v>36.37</v>
      </c>
      <c r="E31" s="23">
        <f>D31*A35</f>
        <v>1018.3599999999999</v>
      </c>
      <c r="F31" s="19">
        <f>F9</f>
        <v>52.54</v>
      </c>
      <c r="G31" s="18">
        <f>F31*A35</f>
        <v>1471.12</v>
      </c>
      <c r="H31" s="23">
        <f>H9</f>
        <v>69.41</v>
      </c>
      <c r="I31" s="33">
        <v>1612</v>
      </c>
      <c r="J31" s="23">
        <f>J9</f>
        <v>76.97</v>
      </c>
      <c r="K31" s="18">
        <v>1612</v>
      </c>
    </row>
    <row r="32" spans="2:11" ht="12.75">
      <c r="B32" s="56" t="s">
        <v>35</v>
      </c>
      <c r="C32" s="57"/>
      <c r="D32" s="58" t="s">
        <v>17</v>
      </c>
      <c r="E32" s="57"/>
      <c r="F32" s="58" t="s">
        <v>17</v>
      </c>
      <c r="G32" s="57"/>
      <c r="H32" s="58" t="s">
        <v>61</v>
      </c>
      <c r="I32" s="57"/>
      <c r="J32" s="58" t="s">
        <v>60</v>
      </c>
      <c r="K32" s="57"/>
    </row>
    <row r="33" spans="1:11" s="22" customFormat="1" ht="15">
      <c r="A33" s="36" t="s">
        <v>18</v>
      </c>
      <c r="B33" s="19">
        <f>B19</f>
        <v>63.86</v>
      </c>
      <c r="C33" s="41">
        <f>(B33*28)-C31</f>
        <v>1663.08</v>
      </c>
      <c r="D33" s="19">
        <f>SUM(D13+D15+D17)</f>
        <v>35.489999999999995</v>
      </c>
      <c r="E33" s="37">
        <f>D33*A35</f>
        <v>993.7199999999998</v>
      </c>
      <c r="F33" s="19">
        <f>SUM(F13+F15+F17)</f>
        <v>35.489999999999995</v>
      </c>
      <c r="G33" s="37">
        <f>F33*A35</f>
        <v>993.7199999999998</v>
      </c>
      <c r="H33" s="19">
        <f>SUM(H13+H15+H17)</f>
        <v>35.489999999999995</v>
      </c>
      <c r="I33" s="37">
        <v>816.27</v>
      </c>
      <c r="J33" s="19">
        <f>SUM(J13+J15+J17)</f>
        <v>35.489999999999995</v>
      </c>
      <c r="K33" s="34">
        <v>743.2</v>
      </c>
    </row>
    <row r="35" spans="1:8" ht="15">
      <c r="A35" s="29">
        <v>28</v>
      </c>
      <c r="B35" s="25" t="s">
        <v>28</v>
      </c>
      <c r="H35" t="s">
        <v>22</v>
      </c>
    </row>
    <row r="36" spans="2:8" ht="12.75">
      <c r="B36" t="s">
        <v>25</v>
      </c>
      <c r="H36" t="s">
        <v>23</v>
      </c>
    </row>
    <row r="37" ht="12.75">
      <c r="B37" t="s">
        <v>26</v>
      </c>
    </row>
    <row r="38" spans="2:10" ht="12.75">
      <c r="B38" t="s">
        <v>27</v>
      </c>
      <c r="H38" s="39" t="s">
        <v>34</v>
      </c>
      <c r="J38" s="39" t="s">
        <v>34</v>
      </c>
    </row>
    <row r="39" spans="8:10" ht="12.75">
      <c r="H39" s="39" t="s">
        <v>58</v>
      </c>
      <c r="J39" s="39" t="s">
        <v>59</v>
      </c>
    </row>
    <row r="40" spans="2:10" ht="12.75">
      <c r="B40" s="30" t="s">
        <v>32</v>
      </c>
      <c r="C40" t="s">
        <v>37</v>
      </c>
      <c r="F40" s="45">
        <v>1612</v>
      </c>
      <c r="H40" t="s">
        <v>42</v>
      </c>
      <c r="J40" t="s">
        <v>33</v>
      </c>
    </row>
  </sheetData>
  <sheetProtection/>
  <mergeCells count="15">
    <mergeCell ref="B7:C7"/>
    <mergeCell ref="D7:E7"/>
    <mergeCell ref="F7:G7"/>
    <mergeCell ref="H7:I7"/>
    <mergeCell ref="J7:K7"/>
    <mergeCell ref="B28:C28"/>
    <mergeCell ref="D28:E28"/>
    <mergeCell ref="F28:G28"/>
    <mergeCell ref="H28:I28"/>
    <mergeCell ref="J28:K28"/>
    <mergeCell ref="B32:C32"/>
    <mergeCell ref="D32:E32"/>
    <mergeCell ref="F32:G32"/>
    <mergeCell ref="H32:I32"/>
    <mergeCell ref="J32:K3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4">
      <selection activeCell="B9" sqref="B9"/>
    </sheetView>
  </sheetViews>
  <sheetFormatPr defaultColWidth="11.421875" defaultRowHeight="12.75"/>
  <cols>
    <col min="1" max="1" width="24.57421875" style="0" customWidth="1"/>
    <col min="2" max="2" width="11.57421875" style="0" bestFit="1" customWidth="1"/>
    <col min="3" max="3" width="12.140625" style="0" bestFit="1" customWidth="1"/>
    <col min="4" max="4" width="11.57421875" style="0" bestFit="1" customWidth="1"/>
    <col min="5" max="5" width="12.140625" style="0" bestFit="1" customWidth="1"/>
    <col min="6" max="6" width="11.57421875" style="0" bestFit="1" customWidth="1"/>
    <col min="7" max="7" width="12.140625" style="0" bestFit="1" customWidth="1"/>
    <col min="8" max="8" width="11.57421875" style="0" bestFit="1" customWidth="1"/>
    <col min="9" max="9" width="12.140625" style="0" bestFit="1" customWidth="1"/>
    <col min="10" max="10" width="11.57421875" style="0" bestFit="1" customWidth="1"/>
    <col min="11" max="11" width="12.140625" style="0" bestFit="1" customWidth="1"/>
  </cols>
  <sheetData>
    <row r="1" ht="15.75">
      <c r="A1" s="2" t="s">
        <v>20</v>
      </c>
    </row>
    <row r="2" ht="15.75">
      <c r="A2" s="2" t="s">
        <v>0</v>
      </c>
    </row>
    <row r="3" ht="15.75">
      <c r="A3" s="2" t="s">
        <v>1</v>
      </c>
    </row>
    <row r="5" spans="1:4" ht="15.75">
      <c r="A5" s="26" t="s">
        <v>38</v>
      </c>
      <c r="B5" s="27"/>
      <c r="D5" s="1"/>
    </row>
    <row r="7" spans="1:11" ht="14.25">
      <c r="A7" s="4"/>
      <c r="B7" s="54" t="s">
        <v>7</v>
      </c>
      <c r="C7" s="55"/>
      <c r="D7" s="54" t="s">
        <v>10</v>
      </c>
      <c r="E7" s="55"/>
      <c r="F7" s="54" t="s">
        <v>11</v>
      </c>
      <c r="G7" s="55"/>
      <c r="H7" s="54" t="s">
        <v>12</v>
      </c>
      <c r="I7" s="55"/>
      <c r="J7" s="54" t="s">
        <v>13</v>
      </c>
      <c r="K7" s="55"/>
    </row>
    <row r="8" spans="1:11" s="3" customFormat="1" ht="19.5" customHeight="1">
      <c r="A8" s="5"/>
      <c r="B8" s="6" t="s">
        <v>8</v>
      </c>
      <c r="C8" s="5" t="s">
        <v>9</v>
      </c>
      <c r="D8" s="6" t="s">
        <v>8</v>
      </c>
      <c r="E8" s="5" t="s">
        <v>9</v>
      </c>
      <c r="F8" s="6" t="s">
        <v>8</v>
      </c>
      <c r="G8" s="5" t="s">
        <v>9</v>
      </c>
      <c r="H8" s="6" t="s">
        <v>8</v>
      </c>
      <c r="I8" s="5" t="s">
        <v>9</v>
      </c>
      <c r="J8" s="6" t="s">
        <v>8</v>
      </c>
      <c r="K8" s="5" t="s">
        <v>9</v>
      </c>
    </row>
    <row r="9" spans="1:11" ht="14.25">
      <c r="A9" s="4" t="s">
        <v>2</v>
      </c>
      <c r="B9" s="7">
        <v>29.7</v>
      </c>
      <c r="C9" s="8">
        <f>(B9*C23)</f>
        <v>903.474</v>
      </c>
      <c r="D9" s="9">
        <v>45.94</v>
      </c>
      <c r="E9" s="10">
        <f>(D9*C23)</f>
        <v>1397.4948</v>
      </c>
      <c r="F9" s="9">
        <v>57.19</v>
      </c>
      <c r="G9" s="10">
        <f>(F9*C23)</f>
        <v>1739.7198</v>
      </c>
      <c r="H9" s="9">
        <v>69.68</v>
      </c>
      <c r="I9" s="10">
        <f>(H9*C23)</f>
        <v>2119.6656000000003</v>
      </c>
      <c r="J9" s="9">
        <v>82.27</v>
      </c>
      <c r="K9" s="10">
        <f>(J9*C23)</f>
        <v>2502.6534</v>
      </c>
    </row>
    <row r="10" spans="1:11" ht="14.25">
      <c r="A10" s="11"/>
      <c r="B10" s="12"/>
      <c r="C10" s="13"/>
      <c r="D10" s="14"/>
      <c r="E10" s="13"/>
      <c r="F10" s="14"/>
      <c r="G10" s="13"/>
      <c r="H10" s="14"/>
      <c r="I10" s="13"/>
      <c r="J10" s="14"/>
      <c r="K10" s="13"/>
    </row>
    <row r="11" spans="1:11" ht="14.25">
      <c r="A11" s="4" t="s">
        <v>3</v>
      </c>
      <c r="B11" s="7">
        <v>12.81</v>
      </c>
      <c r="C11" s="10">
        <f>(B11*C23)</f>
        <v>389.6802</v>
      </c>
      <c r="D11" s="9">
        <v>12.81</v>
      </c>
      <c r="E11" s="10">
        <f>C11</f>
        <v>389.6802</v>
      </c>
      <c r="F11" s="9">
        <v>12.81</v>
      </c>
      <c r="G11" s="10">
        <f>C11</f>
        <v>389.6802</v>
      </c>
      <c r="H11" s="9">
        <v>12.81</v>
      </c>
      <c r="I11" s="10">
        <f>C11</f>
        <v>389.6802</v>
      </c>
      <c r="J11" s="9">
        <v>12.81</v>
      </c>
      <c r="K11" s="10">
        <f>C11</f>
        <v>389.6802</v>
      </c>
    </row>
    <row r="12" spans="1:11" ht="14.25">
      <c r="A12" s="11"/>
      <c r="B12" s="12"/>
      <c r="C12" s="13"/>
      <c r="D12" s="14"/>
      <c r="E12" s="13"/>
      <c r="F12" s="14"/>
      <c r="G12" s="13"/>
      <c r="H12" s="14"/>
      <c r="I12" s="13"/>
      <c r="J12" s="14"/>
      <c r="K12" s="13"/>
    </row>
    <row r="13" spans="1:11" ht="14.25">
      <c r="A13" s="4" t="s">
        <v>4</v>
      </c>
      <c r="B13" s="7">
        <v>9.52</v>
      </c>
      <c r="C13" s="10">
        <f>(B13*C23)</f>
        <v>289.5984</v>
      </c>
      <c r="D13" s="9">
        <v>9.52</v>
      </c>
      <c r="E13" s="10">
        <f>C13</f>
        <v>289.5984</v>
      </c>
      <c r="F13" s="9">
        <v>9.52</v>
      </c>
      <c r="G13" s="10">
        <f>C13</f>
        <v>289.5984</v>
      </c>
      <c r="H13" s="9">
        <v>9.52</v>
      </c>
      <c r="I13" s="10">
        <f>C13</f>
        <v>289.5984</v>
      </c>
      <c r="J13" s="9">
        <v>9.52</v>
      </c>
      <c r="K13" s="10">
        <f>C13</f>
        <v>289.5984</v>
      </c>
    </row>
    <row r="14" spans="1:11" ht="14.25">
      <c r="A14" s="4"/>
      <c r="B14" s="7"/>
      <c r="C14" s="10"/>
      <c r="D14" s="9"/>
      <c r="E14" s="10"/>
      <c r="F14" s="9"/>
      <c r="G14" s="10"/>
      <c r="H14" s="9"/>
      <c r="I14" s="10"/>
      <c r="J14" s="9"/>
      <c r="K14" s="10"/>
    </row>
    <row r="15" spans="1:11" ht="14.25">
      <c r="A15" s="4" t="s">
        <v>5</v>
      </c>
      <c r="B15" s="7">
        <v>13.16</v>
      </c>
      <c r="C15" s="10">
        <v>400.33</v>
      </c>
      <c r="D15" s="9">
        <v>13.16</v>
      </c>
      <c r="E15" s="10">
        <v>400.33</v>
      </c>
      <c r="F15" s="9">
        <v>13.16</v>
      </c>
      <c r="G15" s="10">
        <v>400.33</v>
      </c>
      <c r="H15" s="9">
        <v>13.16</v>
      </c>
      <c r="I15" s="10">
        <v>400.33</v>
      </c>
      <c r="J15" s="9">
        <v>13.16</v>
      </c>
      <c r="K15" s="10">
        <v>400.33</v>
      </c>
    </row>
    <row r="16" spans="1:11" ht="14.25">
      <c r="A16" s="11"/>
      <c r="B16" s="12"/>
      <c r="C16" s="13"/>
      <c r="D16" s="14"/>
      <c r="E16" s="13"/>
      <c r="F16" s="14"/>
      <c r="G16" s="13"/>
      <c r="H16" s="14"/>
      <c r="I16" s="13"/>
      <c r="J16" s="14"/>
      <c r="K16" s="13"/>
    </row>
    <row r="17" spans="1:11" ht="14.25">
      <c r="A17" s="4" t="s">
        <v>14</v>
      </c>
      <c r="B17" s="7">
        <f>SUM(B9:B15)</f>
        <v>65.19</v>
      </c>
      <c r="C17" s="10">
        <f>SUM(C9,C11,C13,C15)</f>
        <v>1983.0826</v>
      </c>
      <c r="D17" s="9">
        <f aca="true" t="shared" si="0" ref="D17:J17">SUM(D9:D15)</f>
        <v>81.42999999999999</v>
      </c>
      <c r="E17" s="10">
        <f>SUM(E9,E11,E13,E15)</f>
        <v>2477.1034</v>
      </c>
      <c r="F17" s="9">
        <f t="shared" si="0"/>
        <v>92.67999999999999</v>
      </c>
      <c r="G17" s="10">
        <f>SUM(G9,G11,G13,G15)</f>
        <v>2819.3284</v>
      </c>
      <c r="H17" s="9">
        <f t="shared" si="0"/>
        <v>105.17</v>
      </c>
      <c r="I17" s="10">
        <f>SUM(I9,I11,I13,I15)</f>
        <v>3199.2742</v>
      </c>
      <c r="J17" s="9">
        <f t="shared" si="0"/>
        <v>117.75999999999999</v>
      </c>
      <c r="K17" s="10">
        <f>SUM(K9,K11,K13,K15)</f>
        <v>3582.2619999999997</v>
      </c>
    </row>
    <row r="18" spans="1:11" ht="14.25">
      <c r="A18" s="4"/>
      <c r="B18" s="7"/>
      <c r="C18" s="10"/>
      <c r="D18" s="9"/>
      <c r="E18" s="10"/>
      <c r="F18" s="9"/>
      <c r="G18" s="10"/>
      <c r="H18" s="9"/>
      <c r="I18" s="10"/>
      <c r="J18" s="9"/>
      <c r="K18" s="10"/>
    </row>
    <row r="19" spans="1:11" ht="15">
      <c r="A19" s="16" t="s">
        <v>6</v>
      </c>
      <c r="B19" s="20" t="s">
        <v>15</v>
      </c>
      <c r="C19" s="21" t="s">
        <v>15</v>
      </c>
      <c r="D19" s="19"/>
      <c r="E19" s="18">
        <v>1064</v>
      </c>
      <c r="F19" s="19"/>
      <c r="G19" s="18">
        <v>1330</v>
      </c>
      <c r="H19" s="19"/>
      <c r="I19" s="33">
        <v>1612</v>
      </c>
      <c r="J19" s="19"/>
      <c r="K19" s="18">
        <v>1995</v>
      </c>
    </row>
    <row r="20" spans="1:11" ht="14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13"/>
    </row>
    <row r="21" spans="1:14" ht="15">
      <c r="A21" s="35" t="s">
        <v>24</v>
      </c>
      <c r="B21" s="17"/>
      <c r="C21" s="34">
        <f>C17</f>
        <v>1983.0826</v>
      </c>
      <c r="D21" s="19"/>
      <c r="E21" s="34">
        <f>E17-E19</f>
        <v>1413.1034</v>
      </c>
      <c r="F21" s="19"/>
      <c r="G21" s="34">
        <f>G17-G19</f>
        <v>1489.3283999999999</v>
      </c>
      <c r="H21" s="19"/>
      <c r="I21" s="34">
        <f>I17-I19</f>
        <v>1587.2741999999998</v>
      </c>
      <c r="J21" s="19"/>
      <c r="K21" s="38">
        <f>K17-K19</f>
        <v>1587.2619999999997</v>
      </c>
      <c r="N21" s="46"/>
    </row>
    <row r="22" spans="1:11" ht="14.25">
      <c r="A22" s="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3" ht="12.75">
      <c r="A23" t="s">
        <v>29</v>
      </c>
      <c r="C23" s="28">
        <v>30.42</v>
      </c>
    </row>
    <row r="24" spans="3:11" ht="12.75">
      <c r="C24" t="s">
        <v>43</v>
      </c>
      <c r="E24" t="s">
        <v>44</v>
      </c>
      <c r="G24" t="s">
        <v>45</v>
      </c>
      <c r="I24" t="s">
        <v>46</v>
      </c>
      <c r="K24" t="s">
        <v>46</v>
      </c>
    </row>
    <row r="26" spans="2:11" ht="14.25">
      <c r="B26" s="59" t="s">
        <v>36</v>
      </c>
      <c r="C26" s="60"/>
      <c r="D26" s="54" t="s">
        <v>10</v>
      </c>
      <c r="E26" s="55"/>
      <c r="F26" s="54" t="s">
        <v>11</v>
      </c>
      <c r="G26" s="55"/>
      <c r="H26" s="54" t="s">
        <v>12</v>
      </c>
      <c r="I26" s="55"/>
      <c r="J26" s="54" t="s">
        <v>13</v>
      </c>
      <c r="K26" s="55"/>
    </row>
    <row r="27" spans="2:11" ht="14.25">
      <c r="B27" s="43" t="s">
        <v>8</v>
      </c>
      <c r="C27" s="44" t="s">
        <v>19</v>
      </c>
      <c r="D27" s="6" t="s">
        <v>8</v>
      </c>
      <c r="E27" s="5" t="s">
        <v>19</v>
      </c>
      <c r="F27" s="6" t="s">
        <v>8</v>
      </c>
      <c r="G27" s="5" t="s">
        <v>19</v>
      </c>
      <c r="H27" s="6" t="s">
        <v>8</v>
      </c>
      <c r="I27" s="5" t="s">
        <v>47</v>
      </c>
      <c r="J27" s="6" t="s">
        <v>8</v>
      </c>
      <c r="K27" s="5" t="s">
        <v>48</v>
      </c>
    </row>
    <row r="28" spans="1:11" ht="15.75">
      <c r="A28" s="2" t="s">
        <v>16</v>
      </c>
      <c r="B28" s="40"/>
      <c r="C28" s="40"/>
      <c r="D28" s="24"/>
      <c r="F28" s="24"/>
      <c r="H28" s="24"/>
      <c r="I28" s="31" t="s">
        <v>30</v>
      </c>
      <c r="J28" s="24"/>
      <c r="K28" s="32" t="s">
        <v>31</v>
      </c>
    </row>
    <row r="29" spans="1:11" s="1" customFormat="1" ht="15">
      <c r="A29" s="1" t="s">
        <v>6</v>
      </c>
      <c r="B29" s="42">
        <f>B9</f>
        <v>29.7</v>
      </c>
      <c r="C29" s="42">
        <f>B29*A33</f>
        <v>831.6</v>
      </c>
      <c r="D29" s="19">
        <f>D9</f>
        <v>45.94</v>
      </c>
      <c r="E29" s="23">
        <f>D29*A33</f>
        <v>1286.32</v>
      </c>
      <c r="F29" s="19">
        <f>F9</f>
        <v>57.19</v>
      </c>
      <c r="G29" s="18">
        <f>F29*A33</f>
        <v>1601.32</v>
      </c>
      <c r="H29" s="23">
        <f>H9</f>
        <v>69.68</v>
      </c>
      <c r="I29" s="33">
        <v>1602.64</v>
      </c>
      <c r="J29" s="23">
        <f>J9</f>
        <v>82.27</v>
      </c>
      <c r="K29" s="18">
        <v>1612</v>
      </c>
    </row>
    <row r="30" spans="2:11" ht="12.75">
      <c r="B30" s="56" t="s">
        <v>35</v>
      </c>
      <c r="C30" s="57"/>
      <c r="D30" s="58" t="s">
        <v>17</v>
      </c>
      <c r="E30" s="57"/>
      <c r="F30" s="58" t="s">
        <v>17</v>
      </c>
      <c r="G30" s="57"/>
      <c r="H30" s="58" t="s">
        <v>39</v>
      </c>
      <c r="I30" s="57"/>
      <c r="J30" s="58" t="s">
        <v>21</v>
      </c>
      <c r="K30" s="57"/>
    </row>
    <row r="31" spans="1:11" s="22" customFormat="1" ht="15">
      <c r="A31" s="36" t="s">
        <v>18</v>
      </c>
      <c r="B31" s="19">
        <f>SUM(B11+B13+B15)</f>
        <v>35.489999999999995</v>
      </c>
      <c r="C31" s="41">
        <f>B31*A33</f>
        <v>993.7199999999998</v>
      </c>
      <c r="D31" s="19">
        <f>SUM(D11+D13+D15)</f>
        <v>35.489999999999995</v>
      </c>
      <c r="E31" s="37">
        <f>D31*A33</f>
        <v>993.7199999999998</v>
      </c>
      <c r="F31" s="19">
        <f>SUM(F11+F13+F15)</f>
        <v>35.489999999999995</v>
      </c>
      <c r="G31" s="37">
        <f>F31*A33</f>
        <v>993.7199999999998</v>
      </c>
      <c r="H31" s="19">
        <f>SUM(H11+H13+H15)</f>
        <v>35.489999999999995</v>
      </c>
      <c r="I31" s="37">
        <v>816.27</v>
      </c>
      <c r="J31" s="19">
        <f>SUM(J11+J13+J15)</f>
        <v>35.489999999999995</v>
      </c>
      <c r="K31" s="34">
        <v>743.2</v>
      </c>
    </row>
    <row r="33" spans="1:8" ht="15">
      <c r="A33" s="29">
        <v>28</v>
      </c>
      <c r="B33" s="25" t="s">
        <v>28</v>
      </c>
      <c r="H33" t="s">
        <v>22</v>
      </c>
    </row>
    <row r="34" spans="2:8" ht="12.75">
      <c r="B34" t="s">
        <v>25</v>
      </c>
      <c r="H34" t="s">
        <v>23</v>
      </c>
    </row>
    <row r="35" ht="12.75">
      <c r="B35" t="s">
        <v>26</v>
      </c>
    </row>
    <row r="36" spans="2:10" ht="12.75">
      <c r="B36" t="s">
        <v>27</v>
      </c>
      <c r="H36" s="39" t="s">
        <v>34</v>
      </c>
      <c r="J36" s="39" t="s">
        <v>34</v>
      </c>
    </row>
    <row r="37" spans="8:10" ht="12.75">
      <c r="H37" s="39" t="s">
        <v>41</v>
      </c>
      <c r="J37" s="39" t="s">
        <v>40</v>
      </c>
    </row>
    <row r="38" spans="2:10" ht="12.75">
      <c r="B38" s="30" t="s">
        <v>32</v>
      </c>
      <c r="C38" t="s">
        <v>37</v>
      </c>
      <c r="F38" s="45">
        <v>1612</v>
      </c>
      <c r="H38" t="s">
        <v>42</v>
      </c>
      <c r="J38" t="s">
        <v>33</v>
      </c>
    </row>
  </sheetData>
  <sheetProtection/>
  <mergeCells count="15">
    <mergeCell ref="B26:C26"/>
    <mergeCell ref="B30:C30"/>
    <mergeCell ref="F26:G26"/>
    <mergeCell ref="H26:I26"/>
    <mergeCell ref="J26:K26"/>
    <mergeCell ref="J7:K7"/>
    <mergeCell ref="B7:C7"/>
    <mergeCell ref="D7:E7"/>
    <mergeCell ref="F7:G7"/>
    <mergeCell ref="H7:I7"/>
    <mergeCell ref="D30:E30"/>
    <mergeCell ref="F30:G30"/>
    <mergeCell ref="H30:I30"/>
    <mergeCell ref="J30:K30"/>
    <mergeCell ref="D26:E26"/>
  </mergeCells>
  <printOptions/>
  <pageMargins left="0.35433070866141736" right="0.2755905511811024" top="0.5118110236220472" bottom="0.2755905511811024" header="0.5118110236220472" footer="0.4330708661417323"/>
  <pageSetup horizontalDpi="300" verticalDpi="300" orientation="landscape" paperSize="9" r:id="rId1"/>
  <headerFooter alignWithMargins="0">
    <oddFooter>&amp;R&amp;8Aktualisiert am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Diakoniewerk TABEA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 Lehmann</dc:creator>
  <cp:keywords/>
  <dc:description/>
  <cp:lastModifiedBy>Krüper, Anna</cp:lastModifiedBy>
  <cp:lastPrinted>2017-07-04T10:25:00Z</cp:lastPrinted>
  <dcterms:created xsi:type="dcterms:W3CDTF">2010-04-06T08:29:51Z</dcterms:created>
  <dcterms:modified xsi:type="dcterms:W3CDTF">2018-09-25T13:05:59Z</dcterms:modified>
  <cp:category/>
  <cp:version/>
  <cp:contentType/>
  <cp:contentStatus/>
</cp:coreProperties>
</file>